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300" windowWidth="15600" windowHeight="10200" tabRatio="698" activeTab="0"/>
  </bookViews>
  <sheets>
    <sheet name="Староюрашское  поселение  " sheetId="1" r:id="rId1"/>
  </sheets>
  <externalReferences>
    <externalReference r:id="rId4"/>
    <externalReference r:id="rId5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0">'Староюрашское  поселение  '!$2:$2</definedName>
    <definedName name="_xlnm.Print_Area" localSheetId="0">'Староюрашское  поселение  '!$A$1:$P$22</definedName>
    <definedName name="ПОКАЗАТЕЛИ_ДОЛГОСР.ПРОГНОЗА">'[1]2002(v2)'!#REF!</definedName>
  </definedNames>
  <calcPr fullCalcOnLoad="1"/>
</workbook>
</file>

<file path=xl/sharedStrings.xml><?xml version="1.0" encoding="utf-8"?>
<sst xmlns="http://schemas.openxmlformats.org/spreadsheetml/2006/main" count="42" uniqueCount="42">
  <si>
    <t>Показатели</t>
  </si>
  <si>
    <t xml:space="preserve"> Агропромышленный комплекс</t>
  </si>
  <si>
    <t>Потребительский рынок</t>
  </si>
  <si>
    <t>темп роста среднемесячной заработной платы,% к соответствующему периоду прошлого года</t>
  </si>
  <si>
    <t xml:space="preserve"> Макроэкономические показатели</t>
  </si>
  <si>
    <t>1. Производство  основных  видов  сельскохозяйственной  продукции:</t>
  </si>
  <si>
    <t xml:space="preserve">       Картофель,  тонн </t>
  </si>
  <si>
    <t>1. Валовая  продукция сельского  хозяйства  в  действующих  ценах  каждого года, млн. руб.</t>
  </si>
  <si>
    <t>2015              отчёт</t>
  </si>
  <si>
    <t xml:space="preserve">       Зерно (в весе после доработки), тыс.т                       </t>
  </si>
  <si>
    <t xml:space="preserve">       Овощи,  тонн</t>
  </si>
  <si>
    <t xml:space="preserve">       Скот  и  птица  (в  живом  весе),   тонн</t>
  </si>
  <si>
    <t xml:space="preserve">       Молоко,  тонн</t>
  </si>
  <si>
    <t xml:space="preserve">       Яйцо,  тыс. шт</t>
  </si>
  <si>
    <t>в  %  к  предыдущему  году</t>
  </si>
  <si>
    <t>2017 отчет</t>
  </si>
  <si>
    <t>2018 отчет</t>
  </si>
  <si>
    <t>8 мес. 2019г.</t>
  </si>
  <si>
    <t>2023 прогноз</t>
  </si>
  <si>
    <t>2019 отчет</t>
  </si>
  <si>
    <t>9 мес. 2020г.</t>
  </si>
  <si>
    <t>2024 прогноз</t>
  </si>
  <si>
    <t>2.Фонд заработной платы работников крупных и средних предприятий, тыс. руб.*</t>
  </si>
  <si>
    <t>3.Среднесписочная численность работающих, чел.*</t>
  </si>
  <si>
    <t>4.Среднемесячная заработная плата работающих, руб.*</t>
  </si>
  <si>
    <t>2020 отчет</t>
  </si>
  <si>
    <t>2021 отчет</t>
  </si>
  <si>
    <t>9 мес. 2022г.</t>
  </si>
  <si>
    <t>2025 прогноз</t>
  </si>
  <si>
    <r>
      <t>ПРОГНОЗ 
социально-экономического развития</t>
    </r>
    <r>
      <rPr>
        <b/>
        <i/>
        <sz val="16"/>
        <color indexed="10"/>
        <rFont val="Times New Roman"/>
        <family val="1"/>
      </rPr>
      <t xml:space="preserve"> Староюрашского сельского поселения </t>
    </r>
    <r>
      <rPr>
        <b/>
        <sz val="16"/>
        <rFont val="Times New Roman"/>
        <family val="1"/>
      </rPr>
      <t xml:space="preserve">  Елабужского муниципального района  на 2024 год и плановый период 2025-2026 годы</t>
    </r>
  </si>
  <si>
    <t>2026 прогноз</t>
  </si>
  <si>
    <t xml:space="preserve"> 9 мес. 2023 г.</t>
  </si>
  <si>
    <t>числ</t>
  </si>
  <si>
    <t>фонд 9 мес</t>
  </si>
  <si>
    <t>среднемес.9 мес</t>
  </si>
  <si>
    <t>фонд 9 мес.</t>
  </si>
  <si>
    <t>1.Оборот розничной торговли, млн. руб.**</t>
  </si>
  <si>
    <t>в  сопоставимых ценах, в  %  к  предыдущему  году**</t>
  </si>
  <si>
    <t xml:space="preserve">*данные статистики 9 мес. </t>
  </si>
  <si>
    <t xml:space="preserve">** данные за 6 мес. </t>
  </si>
  <si>
    <t>аф нов.юраш</t>
  </si>
  <si>
    <t>средняя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</si>
</sst>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0"/>
    <numFmt numFmtId="183" formatCode="#,##0.0"/>
    <numFmt numFmtId="184" formatCode="h:mm;@"/>
    <numFmt numFmtId="185" formatCode="dd/mm/yy;@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  <numFmt numFmtId="192" formatCode="[$-F400]h:mm:ss\ AM/PM"/>
    <numFmt numFmtId="193" formatCode="[$-F800]dddd\,\ mmmm\ dd\,\ yyyy"/>
    <numFmt numFmtId="194" formatCode="0.0000000"/>
    <numFmt numFmtId="195" formatCode="0.000000"/>
    <numFmt numFmtId="196" formatCode="0.00000000"/>
    <numFmt numFmtId="197" formatCode="0.000000000"/>
    <numFmt numFmtId="198" formatCode="#,##0.000"/>
    <numFmt numFmtId="199" formatCode="_-* #,##0.000_р_._-;\-* #,##0.000_р_._-;_-* &quot;-&quot;??_р_._-;_-@_-"/>
    <numFmt numFmtId="200" formatCode="#,##0.0000"/>
    <numFmt numFmtId="201" formatCode="#,##0.00\ &quot;₽&quot;"/>
  </numFmts>
  <fonts count="52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6"/>
      <color indexed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 horizontal="justify"/>
    </xf>
    <xf numFmtId="0" fontId="0" fillId="0" borderId="0" xfId="0" applyNumberFormat="1" applyAlignment="1" applyProtection="1">
      <alignment horizontal="justify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justify"/>
    </xf>
    <xf numFmtId="0" fontId="4" fillId="0" borderId="0" xfId="42" applyNumberFormat="1" applyAlignment="1" applyProtection="1">
      <alignment horizontal="justify"/>
      <protection/>
    </xf>
    <xf numFmtId="0" fontId="4" fillId="0" borderId="0" xfId="42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42" applyBorder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/>
    </xf>
    <xf numFmtId="183" fontId="8" fillId="0" borderId="10" xfId="0" applyNumberFormat="1" applyFont="1" applyFill="1" applyBorder="1" applyAlignment="1" applyProtection="1">
      <alignment vertical="center"/>
      <protection locked="0"/>
    </xf>
    <xf numFmtId="180" fontId="1" fillId="33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83" fontId="8" fillId="0" borderId="10" xfId="0" applyNumberFormat="1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4" borderId="10" xfId="0" applyNumberFormat="1" applyFont="1" applyFill="1" applyBorder="1" applyAlignment="1" applyProtection="1">
      <alignment horizontal="left" vertical="center" wrapText="1"/>
      <protection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0" xfId="0" applyNumberFormat="1" applyFont="1" applyFill="1" applyBorder="1" applyAlignment="1" applyProtection="1">
      <alignment horizontal="right" vertical="center"/>
      <protection hidden="1" locked="0"/>
    </xf>
    <xf numFmtId="0" fontId="8" fillId="0" borderId="10" xfId="0" applyFont="1" applyFill="1" applyBorder="1" applyAlignment="1">
      <alignment vertical="center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2" fontId="8" fillId="0" borderId="10" xfId="0" applyNumberFormat="1" applyFont="1" applyFill="1" applyBorder="1" applyAlignment="1" applyProtection="1">
      <alignment horizontal="right" vertical="center"/>
      <protection hidden="1" locked="0"/>
    </xf>
    <xf numFmtId="4" fontId="8" fillId="0" borderId="10" xfId="0" applyNumberFormat="1" applyFont="1" applyFill="1" applyBorder="1" applyAlignment="1" applyProtection="1">
      <alignment horizontal="right" vertical="center"/>
      <protection hidden="1" locked="0"/>
    </xf>
    <xf numFmtId="1" fontId="8" fillId="0" borderId="10" xfId="0" applyNumberFormat="1" applyFont="1" applyFill="1" applyBorder="1" applyAlignment="1" applyProtection="1">
      <alignment horizontal="right" vertical="center"/>
      <protection hidden="1" locked="0"/>
    </xf>
    <xf numFmtId="0" fontId="49" fillId="0" borderId="10" xfId="0" applyFont="1" applyBorder="1" applyAlignment="1">
      <alignment/>
    </xf>
    <xf numFmtId="0" fontId="50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3" fontId="10" fillId="0" borderId="11" xfId="0" applyNumberFormat="1" applyFont="1" applyBorder="1" applyAlignment="1" applyProtection="1">
      <alignment horizontal="right" vertical="top"/>
      <protection locked="0"/>
    </xf>
    <xf numFmtId="3" fontId="10" fillId="0" borderId="11" xfId="0" applyNumberFormat="1" applyFont="1" applyFill="1" applyBorder="1" applyAlignment="1" applyProtection="1">
      <alignment horizontal="right" vertical="top"/>
      <protection locked="0"/>
    </xf>
    <xf numFmtId="180" fontId="8" fillId="34" borderId="10" xfId="0" applyNumberFormat="1" applyFont="1" applyFill="1" applyBorder="1" applyAlignment="1">
      <alignment horizontal="right" vertical="center"/>
    </xf>
    <xf numFmtId="18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183" fontId="8" fillId="34" borderId="10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 applyProtection="1">
      <alignment horizontal="right" vertical="top"/>
      <protection locked="0"/>
    </xf>
    <xf numFmtId="183" fontId="8" fillId="34" borderId="10" xfId="0" applyNumberFormat="1" applyFont="1" applyFill="1" applyBorder="1" applyAlignment="1" applyProtection="1">
      <alignment vertical="center"/>
      <protection locked="0"/>
    </xf>
    <xf numFmtId="180" fontId="8" fillId="34" borderId="10" xfId="0" applyNumberFormat="1" applyFont="1" applyFill="1" applyBorder="1" applyAlignment="1" applyProtection="1">
      <alignment horizontal="right" vertical="center"/>
      <protection hidden="1" locked="0"/>
    </xf>
    <xf numFmtId="2" fontId="8" fillId="34" borderId="10" xfId="0" applyNumberFormat="1" applyFont="1" applyFill="1" applyBorder="1" applyAlignment="1" applyProtection="1">
      <alignment horizontal="right" vertical="center"/>
      <protection hidden="1" locked="0"/>
    </xf>
    <xf numFmtId="4" fontId="8" fillId="34" borderId="10" xfId="0" applyNumberFormat="1" applyFont="1" applyFill="1" applyBorder="1" applyAlignment="1" applyProtection="1">
      <alignment horizontal="right" vertical="center"/>
      <protection hidden="1" locked="0"/>
    </xf>
    <xf numFmtId="1" fontId="8" fillId="0" borderId="10" xfId="0" applyNumberFormat="1" applyFont="1" applyFill="1" applyBorder="1" applyAlignment="1">
      <alignment horizontal="right" vertical="center"/>
    </xf>
    <xf numFmtId="180" fontId="51" fillId="0" borderId="10" xfId="0" applyNumberFormat="1" applyFont="1" applyFill="1" applyBorder="1" applyAlignment="1">
      <alignment horizontal="right" vertical="center"/>
    </xf>
    <xf numFmtId="180" fontId="51" fillId="0" borderId="10" xfId="0" applyNumberFormat="1" applyFont="1" applyFill="1" applyBorder="1" applyAlignment="1" applyProtection="1">
      <alignment horizontal="right" vertical="center" wrapText="1"/>
      <protection locked="0"/>
    </xf>
    <xf numFmtId="183" fontId="51" fillId="0" borderId="10" xfId="0" applyNumberFormat="1" applyFont="1" applyFill="1" applyBorder="1" applyAlignment="1">
      <alignment horizontal="right" vertical="center"/>
    </xf>
    <xf numFmtId="183" fontId="51" fillId="0" borderId="10" xfId="0" applyNumberFormat="1" applyFont="1" applyFill="1" applyBorder="1" applyAlignment="1" applyProtection="1">
      <alignment vertical="center"/>
      <protection locked="0"/>
    </xf>
    <xf numFmtId="1" fontId="51" fillId="0" borderId="10" xfId="0" applyNumberFormat="1" applyFont="1" applyFill="1" applyBorder="1" applyAlignment="1">
      <alignment horizontal="right" vertical="center"/>
    </xf>
    <xf numFmtId="180" fontId="51" fillId="0" borderId="10" xfId="0" applyNumberFormat="1" applyFont="1" applyFill="1" applyBorder="1" applyAlignment="1" applyProtection="1">
      <alignment horizontal="right" vertical="center"/>
      <protection hidden="1" locked="0"/>
    </xf>
    <xf numFmtId="2" fontId="51" fillId="0" borderId="10" xfId="0" applyNumberFormat="1" applyFont="1" applyFill="1" applyBorder="1" applyAlignment="1" applyProtection="1">
      <alignment horizontal="right" vertical="center"/>
      <protection hidden="1" locked="0"/>
    </xf>
    <xf numFmtId="4" fontId="51" fillId="0" borderId="10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180" fontId="51" fillId="35" borderId="10" xfId="0" applyNumberFormat="1" applyFont="1" applyFill="1" applyBorder="1" applyAlignment="1">
      <alignment horizontal="right" vertical="center"/>
    </xf>
    <xf numFmtId="183" fontId="51" fillId="35" borderId="10" xfId="0" applyNumberFormat="1" applyFont="1" applyFill="1" applyBorder="1" applyAlignment="1">
      <alignment horizontal="right" vertical="center"/>
    </xf>
    <xf numFmtId="1" fontId="51" fillId="35" borderId="10" xfId="0" applyNumberFormat="1" applyFont="1" applyFill="1" applyBorder="1" applyAlignment="1">
      <alignment horizontal="right" vertical="center"/>
    </xf>
    <xf numFmtId="183" fontId="51" fillId="35" borderId="10" xfId="0" applyNumberFormat="1" applyFont="1" applyFill="1" applyBorder="1" applyAlignment="1" applyProtection="1">
      <alignment vertical="center"/>
      <protection locked="0"/>
    </xf>
    <xf numFmtId="2" fontId="51" fillId="35" borderId="10" xfId="0" applyNumberFormat="1" applyFont="1" applyFill="1" applyBorder="1" applyAlignment="1" applyProtection="1">
      <alignment horizontal="right" vertical="center"/>
      <protection hidden="1" locked="0"/>
    </xf>
    <xf numFmtId="1" fontId="8" fillId="35" borderId="10" xfId="0" applyNumberFormat="1" applyFont="1" applyFill="1" applyBorder="1" applyAlignment="1" applyProtection="1">
      <alignment vertical="center"/>
      <protection locked="0"/>
    </xf>
    <xf numFmtId="1" fontId="8" fillId="35" borderId="10" xfId="0" applyNumberFormat="1" applyFont="1" applyFill="1" applyBorder="1" applyAlignment="1" applyProtection="1">
      <alignment horizontal="right" vertical="center"/>
      <protection hidden="1" locked="0"/>
    </xf>
    <xf numFmtId="180" fontId="51" fillId="35" borderId="10" xfId="0" applyNumberFormat="1" applyFont="1" applyFill="1" applyBorder="1" applyAlignment="1" applyProtection="1">
      <alignment horizontal="right" vertical="center"/>
      <protection hidden="1" locked="0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0</xdr:rowOff>
    </xdr:from>
    <xdr:to>
      <xdr:col>0</xdr:col>
      <xdr:colOff>342900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Оценка DCF"/>
      <sheetName val="GKN (2)"/>
      <sheetName val="ПЕРЕЧЕНЬ"/>
      <sheetName val="Лист2"/>
      <sheetName val="Программа"/>
      <sheetName val="Предпр.-взвеш. оценка"/>
      <sheetName val="Сдача "/>
      <sheetName val="Управление"/>
      <sheetName val="2009(2,3)_(2)"/>
      <sheetName val="база_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23"/>
  <sheetViews>
    <sheetView tabSelected="1" view="pageBreakPreview" zoomScaleNormal="75" zoomScaleSheetLayoutView="100" zoomScalePageLayoutView="0" workbookViewId="0" topLeftCell="A1">
      <selection activeCell="Q7" sqref="Q7"/>
    </sheetView>
  </sheetViews>
  <sheetFormatPr defaultColWidth="31.75390625" defaultRowHeight="12.75"/>
  <cols>
    <col min="1" max="1" width="70.625" style="2" customWidth="1"/>
    <col min="2" max="2" width="14.00390625" style="0" hidden="1" customWidth="1"/>
    <col min="3" max="3" width="13.125" style="0" hidden="1" customWidth="1"/>
    <col min="4" max="5" width="12.875" style="0" hidden="1" customWidth="1"/>
    <col min="6" max="6" width="13.625" style="0" hidden="1" customWidth="1"/>
    <col min="7" max="7" width="12.625" style="0" hidden="1" customWidth="1"/>
    <col min="8" max="8" width="13.75390625" style="0" hidden="1" customWidth="1"/>
    <col min="9" max="9" width="0.2421875" style="0" customWidth="1"/>
    <col min="10" max="10" width="0.12890625" style="0" customWidth="1"/>
    <col min="11" max="12" width="14.25390625" style="8" customWidth="1"/>
    <col min="13" max="13" width="13.75390625" style="0" customWidth="1"/>
    <col min="14" max="14" width="12.875" style="0" customWidth="1"/>
    <col min="15" max="16" width="12.75390625" style="0" customWidth="1"/>
  </cols>
  <sheetData>
    <row r="1" spans="1:12" s="3" customFormat="1" ht="60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2"/>
    </row>
    <row r="2" spans="1:16" s="4" customFormat="1" ht="84.75" customHeight="1">
      <c r="A2" s="10" t="s">
        <v>0</v>
      </c>
      <c r="B2" s="10" t="s">
        <v>8</v>
      </c>
      <c r="C2" s="10" t="s">
        <v>15</v>
      </c>
      <c r="D2" s="10" t="s">
        <v>16</v>
      </c>
      <c r="E2" s="10" t="s">
        <v>17</v>
      </c>
      <c r="F2" s="10" t="s">
        <v>19</v>
      </c>
      <c r="G2" s="10" t="s">
        <v>20</v>
      </c>
      <c r="H2" s="10" t="s">
        <v>25</v>
      </c>
      <c r="I2" s="10" t="s">
        <v>26</v>
      </c>
      <c r="J2" s="10" t="s">
        <v>27</v>
      </c>
      <c r="K2" s="10">
        <v>2022</v>
      </c>
      <c r="L2" s="10" t="s">
        <v>31</v>
      </c>
      <c r="M2" s="10" t="s">
        <v>18</v>
      </c>
      <c r="N2" s="10" t="s">
        <v>21</v>
      </c>
      <c r="O2" s="10" t="s">
        <v>28</v>
      </c>
      <c r="P2" s="10" t="s">
        <v>30</v>
      </c>
    </row>
    <row r="3" spans="1:13" s="4" customFormat="1" ht="24" customHeight="1">
      <c r="A3" s="66" t="s">
        <v>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6" ht="39.75" customHeight="1">
      <c r="A4" s="16" t="s">
        <v>7</v>
      </c>
      <c r="B4" s="20">
        <v>81.995</v>
      </c>
      <c r="C4" s="20">
        <v>123.8</v>
      </c>
      <c r="D4" s="20">
        <v>150.14138569433274</v>
      </c>
      <c r="E4" s="20">
        <v>130.9592906372972</v>
      </c>
      <c r="F4" s="35">
        <v>195.30502423805157</v>
      </c>
      <c r="G4" s="35">
        <v>158.4556337495978</v>
      </c>
      <c r="H4" s="20">
        <v>320.5235270793576</v>
      </c>
      <c r="I4" s="44">
        <v>264.3868670282697</v>
      </c>
      <c r="J4" s="44">
        <v>400.32049824600466</v>
      </c>
      <c r="K4" s="53">
        <v>352.4803196745825</v>
      </c>
      <c r="L4" s="53">
        <v>272.6968984306564</v>
      </c>
      <c r="M4" s="53">
        <v>330.7748365902994</v>
      </c>
      <c r="N4" s="53">
        <v>419.8626153743268</v>
      </c>
      <c r="O4" s="53">
        <v>470.34968495353445</v>
      </c>
      <c r="P4" s="53">
        <v>157.6065751218021</v>
      </c>
    </row>
    <row r="5" spans="1:16" ht="21.75" customHeight="1">
      <c r="A5" s="17" t="s">
        <v>14</v>
      </c>
      <c r="B5" s="21">
        <v>197.6</v>
      </c>
      <c r="C5" s="21">
        <v>113.8</v>
      </c>
      <c r="D5" s="21">
        <v>120.58278689427006</v>
      </c>
      <c r="E5" s="21">
        <v>124.9331561163904</v>
      </c>
      <c r="F5" s="36">
        <v>122.00748444513974</v>
      </c>
      <c r="G5" s="36">
        <v>115.81794020663338</v>
      </c>
      <c r="H5" s="21">
        <v>164.01137081456915</v>
      </c>
      <c r="I5" s="45">
        <v>69.5911788929389</v>
      </c>
      <c r="J5" s="45">
        <v>163.53217566828408</v>
      </c>
      <c r="K5" s="53">
        <v>131.47919614802862</v>
      </c>
      <c r="L5" s="53">
        <v>77.25533422019612</v>
      </c>
      <c r="M5" s="53">
        <v>92.5464224307959</v>
      </c>
      <c r="N5" s="53">
        <v>125.18053063035632</v>
      </c>
      <c r="O5" s="53">
        <v>110.47797257891904</v>
      </c>
      <c r="P5" s="53">
        <v>33.04574286527978</v>
      </c>
    </row>
    <row r="6" spans="1:16" s="4" customFormat="1" ht="39" customHeight="1">
      <c r="A6" s="16" t="s">
        <v>22</v>
      </c>
      <c r="B6" s="15">
        <v>29698.4</v>
      </c>
      <c r="C6" s="15">
        <v>35076</v>
      </c>
      <c r="D6" s="15">
        <v>35920.4</v>
      </c>
      <c r="E6" s="15">
        <v>19347.8</v>
      </c>
      <c r="F6" s="37">
        <v>38486.8</v>
      </c>
      <c r="G6" s="37">
        <v>35249.8</v>
      </c>
      <c r="H6" s="15">
        <v>43012.6</v>
      </c>
      <c r="I6" s="46">
        <v>53972.8</v>
      </c>
      <c r="J6" s="46">
        <v>21894</v>
      </c>
      <c r="K6" s="54">
        <v>64007.5</v>
      </c>
      <c r="L6" s="54">
        <v>50719.61506565307</v>
      </c>
      <c r="M6" s="54">
        <v>65435.01</v>
      </c>
      <c r="N6" s="54">
        <v>66416.53</v>
      </c>
      <c r="O6" s="54">
        <v>67412.78</v>
      </c>
      <c r="P6" s="54">
        <v>69098.1</v>
      </c>
    </row>
    <row r="7" spans="1:16" s="4" customFormat="1" ht="19.5" customHeight="1">
      <c r="A7" s="16" t="s">
        <v>23</v>
      </c>
      <c r="B7" s="27">
        <v>151</v>
      </c>
      <c r="C7" s="27">
        <v>159</v>
      </c>
      <c r="D7" s="33">
        <v>152</v>
      </c>
      <c r="E7" s="34">
        <v>139.86666666666667</v>
      </c>
      <c r="F7" s="38">
        <v>143</v>
      </c>
      <c r="G7" s="43">
        <v>155</v>
      </c>
      <c r="H7" s="43">
        <v>146</v>
      </c>
      <c r="I7" s="48">
        <v>145</v>
      </c>
      <c r="J7" s="48">
        <v>145</v>
      </c>
      <c r="K7" s="55">
        <v>139</v>
      </c>
      <c r="L7" s="55">
        <v>140</v>
      </c>
      <c r="M7" s="55">
        <v>140</v>
      </c>
      <c r="N7" s="55">
        <v>140</v>
      </c>
      <c r="O7" s="55">
        <v>140</v>
      </c>
      <c r="P7" s="55">
        <v>140</v>
      </c>
    </row>
    <row r="8" spans="1:16" s="4" customFormat="1" ht="27" customHeight="1">
      <c r="A8" s="16" t="s">
        <v>24</v>
      </c>
      <c r="B8" s="12">
        <v>16389.845474613685</v>
      </c>
      <c r="C8" s="12">
        <f>C6/12/C7*1000</f>
        <v>18383.64779874214</v>
      </c>
      <c r="D8" s="12">
        <f>D6/12/D7*1000</f>
        <v>19693.201754385966</v>
      </c>
      <c r="E8" s="12">
        <f>E6/6/E7*1000</f>
        <v>23055.052430886553</v>
      </c>
      <c r="F8" s="39">
        <f>F6/12/F7*1000</f>
        <v>22428.20512820513</v>
      </c>
      <c r="G8" s="39">
        <f>G6/7/G7*1000</f>
        <v>32488.294930875574</v>
      </c>
      <c r="H8" s="12">
        <f>H6/12/H7*1000</f>
        <v>24550.570776255707</v>
      </c>
      <c r="I8" s="47">
        <v>32126.66666666667</v>
      </c>
      <c r="J8" s="47">
        <v>39145.5</v>
      </c>
      <c r="K8" s="56">
        <v>38373.80095923262</v>
      </c>
      <c r="L8" s="56">
        <v>40253.66275051831</v>
      </c>
      <c r="M8" s="56">
        <v>38949.41071428571</v>
      </c>
      <c r="N8" s="56">
        <v>39533.64880952381</v>
      </c>
      <c r="O8" s="56">
        <v>40126.65476190476</v>
      </c>
      <c r="P8" s="56">
        <v>41129.821428571435</v>
      </c>
    </row>
    <row r="9" spans="1:16" s="4" customFormat="1" ht="45.75" customHeight="1">
      <c r="A9" s="18" t="s">
        <v>3</v>
      </c>
      <c r="B9" s="22">
        <v>106.2</v>
      </c>
      <c r="C9" s="22">
        <v>107</v>
      </c>
      <c r="D9" s="22">
        <f>D8/C8*100</f>
        <v>107.12347173956103</v>
      </c>
      <c r="E9" s="22">
        <v>115.4</v>
      </c>
      <c r="F9" s="40">
        <f>F8/D8*100</f>
        <v>113.88805846774022</v>
      </c>
      <c r="G9" s="40">
        <f>G8/E8*100</f>
        <v>140.91616155837247</v>
      </c>
      <c r="H9" s="22">
        <f>H8/F8*100</f>
        <v>109.46293132205014</v>
      </c>
      <c r="I9" s="49">
        <f>I8/H8*100</f>
        <v>130.8591435997824</v>
      </c>
      <c r="J9" s="49">
        <f>J8/G8*100</f>
        <v>120.49108789269727</v>
      </c>
      <c r="K9" s="49">
        <f>K8/I8*100</f>
        <v>119.44532359171805</v>
      </c>
      <c r="L9" s="49">
        <f>L8/J8*100</f>
        <v>102.83088158413692</v>
      </c>
      <c r="M9" s="49">
        <f>M8/K8*100</f>
        <v>101.50000714202017</v>
      </c>
      <c r="N9" s="49">
        <f>N8/M8*100</f>
        <v>101.49999212959546</v>
      </c>
      <c r="O9" s="49">
        <f>O8/N8*100</f>
        <v>101.500003086581</v>
      </c>
      <c r="P9" s="49">
        <f>P8/O8*100</f>
        <v>102.50000074169914</v>
      </c>
    </row>
    <row r="10" spans="1:13" ht="21.75" customHeight="1">
      <c r="A10" s="69" t="s">
        <v>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1:16" ht="37.5">
      <c r="A11" s="18" t="s">
        <v>5</v>
      </c>
      <c r="B11" s="23"/>
      <c r="C11" s="29"/>
      <c r="D11" s="30"/>
      <c r="E11" s="30"/>
      <c r="F11" s="30"/>
      <c r="G11" s="30"/>
      <c r="H11" s="30"/>
      <c r="I11" s="30"/>
      <c r="J11" s="30"/>
      <c r="K11" s="28"/>
      <c r="L11" s="28"/>
      <c r="M11" s="32"/>
      <c r="N11" s="32"/>
      <c r="O11" s="32"/>
      <c r="P11" s="32"/>
    </row>
    <row r="12" spans="1:16" ht="18.75" customHeight="1">
      <c r="A12" s="19" t="s">
        <v>9</v>
      </c>
      <c r="B12" s="22">
        <v>6.517</v>
      </c>
      <c r="C12" s="25">
        <v>8.016</v>
      </c>
      <c r="D12" s="25">
        <v>7.03</v>
      </c>
      <c r="E12" s="25">
        <v>6.67</v>
      </c>
      <c r="F12" s="41">
        <v>6.69785714285714</v>
      </c>
      <c r="G12" s="41">
        <v>7.625</v>
      </c>
      <c r="H12" s="25">
        <v>7.55657142857143</v>
      </c>
      <c r="I12" s="25">
        <v>4.60321428571429</v>
      </c>
      <c r="J12" s="50">
        <v>7.79285714285714</v>
      </c>
      <c r="K12" s="57">
        <v>5.328</v>
      </c>
      <c r="L12" s="57">
        <v>5.328</v>
      </c>
      <c r="M12" s="57">
        <v>5.594</v>
      </c>
      <c r="N12" s="57">
        <v>5.875</v>
      </c>
      <c r="O12" s="57">
        <v>6.165</v>
      </c>
      <c r="P12" s="57">
        <v>0</v>
      </c>
    </row>
    <row r="13" spans="1:16" ht="18.75" customHeight="1">
      <c r="A13" s="19" t="s">
        <v>6</v>
      </c>
      <c r="B13" s="24">
        <v>0</v>
      </c>
      <c r="C13" s="31">
        <v>0</v>
      </c>
      <c r="D13" s="31">
        <v>0</v>
      </c>
      <c r="E13" s="31"/>
      <c r="F13" s="31">
        <v>0</v>
      </c>
      <c r="G13" s="31"/>
      <c r="H13" s="31">
        <v>0</v>
      </c>
      <c r="I13" s="31">
        <v>0</v>
      </c>
      <c r="J13" s="31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</row>
    <row r="14" spans="1:16" ht="18.75" customHeight="1">
      <c r="A14" s="19" t="s">
        <v>10</v>
      </c>
      <c r="B14" s="22">
        <v>0</v>
      </c>
      <c r="C14" s="27">
        <v>0</v>
      </c>
      <c r="D14" s="27">
        <v>0</v>
      </c>
      <c r="E14" s="27"/>
      <c r="F14" s="27">
        <v>0</v>
      </c>
      <c r="G14" s="27"/>
      <c r="H14" s="27">
        <v>0</v>
      </c>
      <c r="I14" s="27">
        <v>0</v>
      </c>
      <c r="J14" s="27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ht="18.75" customHeight="1">
      <c r="A15" s="19" t="s">
        <v>11</v>
      </c>
      <c r="B15" s="22">
        <v>157.5</v>
      </c>
      <c r="C15" s="22">
        <v>129.5</v>
      </c>
      <c r="D15" s="22">
        <v>196.83333333333331</v>
      </c>
      <c r="E15" s="22">
        <v>134.6</v>
      </c>
      <c r="F15" s="40">
        <v>153.96666666666667</v>
      </c>
      <c r="G15" s="40">
        <v>117.33333333333333</v>
      </c>
      <c r="H15" s="22">
        <v>121.76666666666667</v>
      </c>
      <c r="I15" s="49">
        <v>128.06666666666666</v>
      </c>
      <c r="J15" s="49">
        <v>105.46666666666667</v>
      </c>
      <c r="K15" s="60">
        <v>151.50666666666666</v>
      </c>
      <c r="L15" s="60">
        <v>105.08</v>
      </c>
      <c r="M15" s="57">
        <v>150.04</v>
      </c>
      <c r="N15" s="57">
        <v>157.8666666666667</v>
      </c>
      <c r="O15" s="57">
        <v>165.39999999999998</v>
      </c>
      <c r="P15" s="57">
        <v>172.53333333333336</v>
      </c>
    </row>
    <row r="16" spans="1:16" s="14" customFormat="1" ht="18.75" customHeight="1">
      <c r="A16" s="19" t="s">
        <v>12</v>
      </c>
      <c r="B16" s="15">
        <v>1418.9</v>
      </c>
      <c r="C16" s="15">
        <v>1482.4</v>
      </c>
      <c r="D16" s="15">
        <v>2457.923076923077</v>
      </c>
      <c r="E16" s="15">
        <v>1685.5</v>
      </c>
      <c r="F16" s="37">
        <v>2257.1153846153848</v>
      </c>
      <c r="G16" s="37">
        <v>1656.8846153846155</v>
      </c>
      <c r="H16" s="15">
        <v>2209.6923076923076</v>
      </c>
      <c r="I16" s="15">
        <v>2365.576923076923</v>
      </c>
      <c r="J16" s="46">
        <v>2239.5</v>
      </c>
      <c r="K16" s="60">
        <v>2856.6538461538466</v>
      </c>
      <c r="L16" s="60">
        <v>2375.5384615384614</v>
      </c>
      <c r="M16" s="57">
        <v>3018.9692307692308</v>
      </c>
      <c r="N16" s="57">
        <v>3485.476923076923</v>
      </c>
      <c r="O16" s="57">
        <v>3852.0692307692307</v>
      </c>
      <c r="P16" s="57">
        <v>4219.253846153846</v>
      </c>
    </row>
    <row r="17" spans="1:16" s="14" customFormat="1" ht="18.75" customHeight="1">
      <c r="A17" s="19" t="s">
        <v>13</v>
      </c>
      <c r="B17" s="22">
        <v>0</v>
      </c>
      <c r="C17" s="27">
        <v>0</v>
      </c>
      <c r="D17" s="27">
        <v>0</v>
      </c>
      <c r="E17" s="27"/>
      <c r="F17" s="27">
        <v>0</v>
      </c>
      <c r="G17" s="27"/>
      <c r="H17" s="27">
        <v>0</v>
      </c>
      <c r="I17" s="27">
        <v>0</v>
      </c>
      <c r="J17" s="27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13" s="14" customFormat="1" ht="21" customHeight="1">
      <c r="A18" s="69" t="s">
        <v>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</row>
    <row r="19" spans="1:16" ht="23.25" customHeight="1">
      <c r="A19" s="19" t="s">
        <v>36</v>
      </c>
      <c r="B19" s="26">
        <v>7.177</v>
      </c>
      <c r="C19" s="26">
        <v>7.111</v>
      </c>
      <c r="D19" s="26">
        <v>7.95</v>
      </c>
      <c r="E19" s="26">
        <v>4.06</v>
      </c>
      <c r="F19" s="42">
        <v>7.5722444</v>
      </c>
      <c r="G19" s="42">
        <v>3.7552</v>
      </c>
      <c r="H19" s="26">
        <v>7.9745378664</v>
      </c>
      <c r="I19" s="26">
        <v>9.31708614724622</v>
      </c>
      <c r="J19" s="51">
        <v>4.8683362217343</v>
      </c>
      <c r="K19" s="50">
        <v>9.8989503175264</v>
      </c>
      <c r="L19" s="50">
        <v>5.369</v>
      </c>
      <c r="M19" s="50">
        <v>10.9176132499141</v>
      </c>
      <c r="N19" s="50">
        <v>11.6488066774081</v>
      </c>
      <c r="O19" s="50">
        <v>12.4292012748266</v>
      </c>
      <c r="P19" s="50">
        <v>13.2621221818645</v>
      </c>
    </row>
    <row r="20" spans="1:16" ht="22.5" customHeight="1">
      <c r="A20" s="17" t="s">
        <v>37</v>
      </c>
      <c r="B20" s="22">
        <v>99.07701142760905</v>
      </c>
      <c r="C20" s="22">
        <v>100.4</v>
      </c>
      <c r="D20" s="22">
        <v>109.25653355713818</v>
      </c>
      <c r="E20" s="22">
        <v>95.6</v>
      </c>
      <c r="F20" s="40">
        <v>90.51202833041192</v>
      </c>
      <c r="G20" s="40">
        <v>95.92192956739066</v>
      </c>
      <c r="H20" s="22">
        <v>101.45735788160819</v>
      </c>
      <c r="I20" s="22">
        <v>108.18095997975477</v>
      </c>
      <c r="J20" s="49">
        <v>88.03993837809298</v>
      </c>
      <c r="K20" s="49">
        <v>97.47259660768466</v>
      </c>
      <c r="L20" s="49">
        <v>92.91543021773585</v>
      </c>
      <c r="M20" s="49">
        <v>104.8389882779966</v>
      </c>
      <c r="N20" s="49">
        <v>101.71341690395538</v>
      </c>
      <c r="O20" s="49">
        <v>102.59553105235233</v>
      </c>
      <c r="P20" s="49">
        <v>102.59742583228034</v>
      </c>
    </row>
    <row r="21" spans="1:13" ht="15.75">
      <c r="A21" s="2" t="s">
        <v>38</v>
      </c>
      <c r="B21" s="13"/>
      <c r="C21" s="13"/>
      <c r="D21" s="11"/>
      <c r="E21" s="11"/>
      <c r="F21" s="11"/>
      <c r="G21" s="11"/>
      <c r="H21" s="11"/>
      <c r="I21" s="11"/>
      <c r="J21" s="11"/>
      <c r="M21" s="8"/>
    </row>
    <row r="22" spans="1:13" ht="12.75">
      <c r="A22" s="2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M22" s="8"/>
    </row>
    <row r="23" ht="12.75">
      <c r="A23" s="5"/>
    </row>
    <row r="24" ht="12.75">
      <c r="A24" s="5"/>
    </row>
    <row r="25" spans="1:12" ht="12.75" hidden="1">
      <c r="A25" s="5"/>
      <c r="K25" s="61" t="s">
        <v>32</v>
      </c>
      <c r="L25" s="61" t="s">
        <v>33</v>
      </c>
    </row>
    <row r="26" ht="12.75" hidden="1">
      <c r="A26" s="5"/>
    </row>
    <row r="27" spans="1:12" ht="12.75" hidden="1">
      <c r="A27" s="5"/>
      <c r="K27" s="61"/>
      <c r="L27" s="61"/>
    </row>
    <row r="28" spans="1:12" ht="12.75" hidden="1">
      <c r="A28" s="5"/>
      <c r="K28" s="8">
        <v>1</v>
      </c>
      <c r="L28" s="8">
        <v>489.7</v>
      </c>
    </row>
    <row r="29" spans="1:12" ht="12.75" hidden="1">
      <c r="A29" s="5"/>
      <c r="K29" s="8">
        <v>4</v>
      </c>
      <c r="L29" s="8">
        <v>837.6</v>
      </c>
    </row>
    <row r="30" spans="1:12" ht="12.75" hidden="1">
      <c r="A30" s="5"/>
      <c r="K30" s="8">
        <v>1</v>
      </c>
      <c r="L30" s="8">
        <v>308.9</v>
      </c>
    </row>
    <row r="31" spans="1:12" ht="12.75" hidden="1">
      <c r="A31" s="5"/>
      <c r="K31" s="62">
        <f>SUM(K28:K30)</f>
        <v>6</v>
      </c>
      <c r="L31" s="62">
        <f>SUM(L28:L30)</f>
        <v>1636.1999999999998</v>
      </c>
    </row>
    <row r="32" spans="1:14" ht="12.75" hidden="1">
      <c r="A32" s="5"/>
      <c r="M32" t="s">
        <v>40</v>
      </c>
      <c r="N32" t="s">
        <v>41</v>
      </c>
    </row>
    <row r="33" spans="1:14" ht="12.75" hidden="1">
      <c r="A33" s="5"/>
      <c r="K33" s="8" t="s">
        <v>34</v>
      </c>
      <c r="L33" s="63">
        <f>L31/K31/9*1000</f>
        <v>30299.999999999996</v>
      </c>
      <c r="M33" s="64">
        <v>50207.32550103663</v>
      </c>
      <c r="N33" s="64">
        <f>(M33+L33)/2</f>
        <v>40253.66275051831</v>
      </c>
    </row>
    <row r="34" ht="12.75" hidden="1">
      <c r="A34" s="5"/>
    </row>
    <row r="35" spans="1:12" ht="12.75" hidden="1">
      <c r="A35" s="5"/>
      <c r="K35" s="8" t="s">
        <v>35</v>
      </c>
      <c r="L35" s="63">
        <f>N33*9/1000*140</f>
        <v>50719.61506565307</v>
      </c>
    </row>
    <row r="36" ht="12.75">
      <c r="A36" s="5"/>
    </row>
    <row r="37" ht="12" customHeight="1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spans="1:12" s="7" customFormat="1" ht="12.75">
      <c r="A57" s="6"/>
      <c r="K57" s="9"/>
      <c r="L57" s="9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</sheetData>
  <sheetProtection/>
  <mergeCells count="4">
    <mergeCell ref="A1:K1"/>
    <mergeCell ref="A3:M3"/>
    <mergeCell ref="A10:M10"/>
    <mergeCell ref="A18:M18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portrait" paperSize="9" scale="54" r:id="rId2"/>
  <headerFooter alignWithMargins="0">
    <oddHeader>&amp;L&amp;D</oddHeader>
    <oddFooter>&amp;R&amp;P</oddFooter>
  </headerFooter>
  <ignoredErrors>
    <ignoredError sqref="C8:D8 F8 H8:H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Чертопятова</dc:creator>
  <cp:keywords/>
  <dc:description/>
  <cp:lastModifiedBy>CarlinaSV</cp:lastModifiedBy>
  <cp:lastPrinted>2016-10-31T13:15:28Z</cp:lastPrinted>
  <dcterms:created xsi:type="dcterms:W3CDTF">1999-04-01T12:06:39Z</dcterms:created>
  <dcterms:modified xsi:type="dcterms:W3CDTF">2023-11-01T08:27:59Z</dcterms:modified>
  <cp:category/>
  <cp:version/>
  <cp:contentType/>
  <cp:contentStatus/>
</cp:coreProperties>
</file>